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tabRatio="765" activeTab="0"/>
  </bookViews>
  <sheets>
    <sheet name="форма ЖЗ-ХХ(2)" sheetId="1" r:id="rId1"/>
    <sheet name="Лист зап МКолб" sheetId="2" r:id="rId2"/>
    <sheet name="Знач Z" sheetId="3" r:id="rId3"/>
    <sheet name="Пред погреш" sheetId="4" r:id="rId4"/>
    <sheet name=" 11.10.16 МКолбы" sheetId="5" r:id="rId5"/>
  </sheets>
  <definedNames>
    <definedName name="_xlnm.Print_Area" localSheetId="4">' 11.10.16 МКолбы'!$A$1:$R$54</definedName>
  </definedNames>
  <calcPr fullCalcOnLoad="1"/>
</workbook>
</file>

<file path=xl/sharedStrings.xml><?xml version="1.0" encoding="utf-8"?>
<sst xmlns="http://schemas.openxmlformats.org/spreadsheetml/2006/main" count="105" uniqueCount="66">
  <si>
    <t>Название меры с номинал. вмести-мостью, мл</t>
  </si>
  <si>
    <t>№ изм.</t>
  </si>
  <si>
    <t>∆V, мл</t>
  </si>
  <si>
    <t>Допус- каемая погреш-ность, мл</t>
  </si>
  <si>
    <t>сух.</t>
  </si>
  <si>
    <t>Мерная колба, 100 мл</t>
  </si>
  <si>
    <t>Мерные колбы [4]</t>
  </si>
  <si>
    <t>1-й класс</t>
  </si>
  <si>
    <t>2-й класс</t>
  </si>
  <si>
    <t>—</t>
  </si>
  <si>
    <t>Предел допускаемой погрешности. ±мл</t>
  </si>
  <si>
    <t>Примечания (маркировка)</t>
  </si>
  <si>
    <t>c водой</t>
  </si>
  <si>
    <t>Mмеры(тары), г</t>
  </si>
  <si>
    <t xml:space="preserve"> при проведении проверки вместимости мерной посуды</t>
  </si>
  <si>
    <t>Результаты взвешивания</t>
  </si>
  <si>
    <t>Действия по рез-тату проверки</t>
  </si>
  <si>
    <t>Vном, мл</t>
  </si>
  <si>
    <t>Мерная колба, 50 мл</t>
  </si>
  <si>
    <t>Подпись</t>
  </si>
  <si>
    <t>Mмеры (тары), г</t>
  </si>
  <si>
    <r>
      <rPr>
        <b/>
        <sz val="12"/>
        <rFont val="Times New Roman"/>
        <family val="1"/>
      </rPr>
      <t>m</t>
    </r>
    <r>
      <rPr>
        <b/>
        <sz val="10"/>
        <rFont val="Times New Roman"/>
        <family val="1"/>
      </rPr>
      <t>воды, г</t>
    </r>
  </si>
  <si>
    <t>Рез–т провер-ки (удовл /неуд)</t>
  </si>
  <si>
    <t>С водой</t>
  </si>
  <si>
    <r>
      <t xml:space="preserve">Журнал проверки вместимости                                            мерной посуды                                                                       </t>
    </r>
    <r>
      <rPr>
        <b/>
        <sz val="14"/>
        <rFont val="Times New Roman"/>
        <family val="1"/>
      </rPr>
      <t>Мерные колбы</t>
    </r>
  </si>
  <si>
    <r>
      <t xml:space="preserve">Журнал проверки вместимости мерной посуды                                                                       </t>
    </r>
    <r>
      <rPr>
        <b/>
        <sz val="14"/>
        <rFont val="Times New Roman"/>
        <family val="1"/>
      </rPr>
      <t>Мерные колбы</t>
    </r>
  </si>
  <si>
    <t>Табличные данные  для проведения проверки вместимости мерной посуды</t>
  </si>
  <si>
    <t>Номинальная вместимость, мл</t>
  </si>
  <si>
    <t>[4]</t>
  </si>
  <si>
    <t>ГОСТ 1770-74 «Посуда мерная стеклянная.</t>
  </si>
  <si>
    <t xml:space="preserve">Цилиндры, мензурки, колбы, пробирки. </t>
  </si>
  <si>
    <t>Общие технические требования»</t>
  </si>
  <si>
    <t>ЖЗ-ХХ(2)</t>
  </si>
  <si>
    <t>Исполнитель
(ФИО)</t>
  </si>
  <si>
    <t xml:space="preserve">Начат: дд.06.2016г.
Окончен: дд.мм.гггг                                                                                                   </t>
  </si>
  <si>
    <t>A</t>
  </si>
  <si>
    <t>B</t>
  </si>
  <si>
    <t>C</t>
  </si>
  <si>
    <t>D</t>
  </si>
  <si>
    <t>E</t>
  </si>
  <si>
    <t>Z =</t>
  </si>
  <si>
    <t>№ меры (диа-позон)</t>
  </si>
  <si>
    <t xml:space="preserve">      Р мм.рт.ст.=</t>
  </si>
  <si>
    <r>
      <t>V</t>
    </r>
    <r>
      <rPr>
        <b/>
        <vertAlign val="subscript"/>
        <sz val="10"/>
        <rFont val="Times New Roman"/>
        <family val="1"/>
      </rPr>
      <t>20</t>
    </r>
    <r>
      <rPr>
        <b/>
        <sz val="10"/>
        <rFont val="Times New Roman"/>
        <family val="1"/>
      </rPr>
      <t>дейст, мл</t>
    </r>
  </si>
  <si>
    <r>
      <t>V</t>
    </r>
    <r>
      <rPr>
        <b/>
        <vertAlign val="subscript"/>
        <sz val="10"/>
        <rFont val="Times New Roman"/>
        <family val="1"/>
      </rPr>
      <t>20</t>
    </r>
    <r>
      <rPr>
        <b/>
        <sz val="10"/>
        <rFont val="Times New Roman"/>
        <family val="1"/>
      </rPr>
      <t>дейст, мл, сред</t>
    </r>
  </si>
  <si>
    <t>T °С =</t>
  </si>
  <si>
    <t xml:space="preserve">   Цель проверки</t>
  </si>
  <si>
    <t xml:space="preserve">Дата </t>
  </si>
  <si>
    <t xml:space="preserve">Начат: дд.06.2016г.
Окончен: дд.мм.гггг                                                                                                       </t>
  </si>
  <si>
    <t>Лист записей</t>
  </si>
  <si>
    <t>№ посуды (диапозон)</t>
  </si>
  <si>
    <t>Название меры с номинал. вместимостью, мл</t>
  </si>
  <si>
    <t>Значение коэффициента Z по ГОСТ 8.234-2013, Приложение А.</t>
  </si>
  <si>
    <t>Барометрическое</t>
  </si>
  <si>
    <t>Температура, °С</t>
  </si>
  <si>
    <t>давление</t>
  </si>
  <si>
    <t>кПа.</t>
  </si>
  <si>
    <t>мм.рт.ст.</t>
  </si>
  <si>
    <t>Соответствие используемых мерных колб требованиям ГОСТ 1770-74 «Посуда мерная стеклянная.Цилиндры, мензурки, колбы, пробирки.Общие технические требования»</t>
  </si>
  <si>
    <t>Журнал регистрации операций по проверке мерных колб</t>
  </si>
  <si>
    <t xml:space="preserve">      Р мм.рт.ст. =</t>
  </si>
  <si>
    <t>не исп. в испытаниях</t>
  </si>
  <si>
    <t>T воды,
 °С =</t>
  </si>
  <si>
    <t>Подпись: ____________________</t>
  </si>
  <si>
    <t>код: 
Жхххххх</t>
  </si>
  <si>
    <t>Иванов А.А.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</si>
</sst>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"/>
    <numFmt numFmtId="180" formatCode="0.0"/>
    <numFmt numFmtId="181" formatCode="#,##0.00_ ;\-#,##0.00\ "/>
    <numFmt numFmtId="182" formatCode="_-* #,##0.000&quot;р.&quot;_-;\-* #,##0.000&quot;р.&quot;_-;_-* &quot;-&quot;??&quot;р.&quot;_-;_-@_-"/>
    <numFmt numFmtId="183" formatCode="[$-FC19]d\ mmmm\ yyyy\ &quot;г.&quot;"/>
    <numFmt numFmtId="184" formatCode="0.0000000"/>
    <numFmt numFmtId="185" formatCode="0.00000000"/>
    <numFmt numFmtId="186" formatCode="0.000000000"/>
    <numFmt numFmtId="187" formatCode="#,##0.000000_ ;\-#,##0.000000\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/yyyy"/>
    <numFmt numFmtId="205" formatCode="dd/mm/yy;@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vertAlign val="subscript"/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30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u val="single"/>
      <sz val="10"/>
      <color indexed="25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left" vertical="center"/>
    </xf>
    <xf numFmtId="187" fontId="9" fillId="0" borderId="19" xfId="43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2" fontId="7" fillId="0" borderId="14" xfId="0" applyNumberFormat="1" applyFont="1" applyBorder="1" applyAlignment="1" applyProtection="1">
      <alignment horizontal="center" vertical="center"/>
      <protection/>
    </xf>
    <xf numFmtId="2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 applyProtection="1">
      <alignment horizontal="center" vertical="center"/>
      <protection/>
    </xf>
    <xf numFmtId="2" fontId="7" fillId="0" borderId="20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187" fontId="6" fillId="0" borderId="19" xfId="43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0" fontId="3" fillId="0" borderId="45" xfId="45" applyFont="1" applyBorder="1" applyAlignment="1">
      <alignment horizontal="center" vertical="center" wrapText="1"/>
    </xf>
    <xf numFmtId="170" fontId="3" fillId="0" borderId="46" xfId="45" applyFont="1" applyBorder="1" applyAlignment="1">
      <alignment horizontal="center" vertical="center" wrapText="1"/>
    </xf>
    <xf numFmtId="170" fontId="3" fillId="0" borderId="47" xfId="45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center" vertical="center" wrapText="1"/>
    </xf>
    <xf numFmtId="2" fontId="7" fillId="0" borderId="39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4" fontId="7" fillId="0" borderId="36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2" fontId="7" fillId="0" borderId="35" xfId="0" applyNumberFormat="1" applyFont="1" applyBorder="1" applyAlignment="1">
      <alignment horizontal="center" vertical="center" wrapText="1"/>
    </xf>
    <xf numFmtId="18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6"/>
  <sheetViews>
    <sheetView tabSelected="1" zoomScalePageLayoutView="0" workbookViewId="0" topLeftCell="A1">
      <selection activeCell="O8" sqref="O8"/>
    </sheetView>
  </sheetViews>
  <sheetFormatPr defaultColWidth="9.00390625" defaultRowHeight="12.75"/>
  <cols>
    <col min="1" max="1" width="6.00390625" style="0" customWidth="1"/>
    <col min="2" max="2" width="4.625" style="0" customWidth="1"/>
    <col min="3" max="9" width="8.25390625" style="0" customWidth="1"/>
    <col min="10" max="10" width="7.75390625" style="0" customWidth="1"/>
    <col min="11" max="11" width="8.625" style="0" customWidth="1"/>
    <col min="12" max="12" width="9.375" style="0" customWidth="1"/>
    <col min="13" max="13" width="7.125" style="0" customWidth="1"/>
  </cols>
  <sheetData>
    <row r="1" spans="1:12" s="6" customFormat="1" ht="51.75" customHeight="1">
      <c r="A1" s="10"/>
      <c r="B1" s="85"/>
      <c r="C1" s="86"/>
      <c r="D1" s="94" t="s">
        <v>25</v>
      </c>
      <c r="E1" s="95"/>
      <c r="F1" s="95"/>
      <c r="G1" s="95"/>
      <c r="H1" s="96"/>
      <c r="I1" s="97" t="s">
        <v>32</v>
      </c>
      <c r="J1" s="98"/>
      <c r="K1" s="87" t="s">
        <v>34</v>
      </c>
      <c r="L1" s="88"/>
    </row>
    <row r="2" ht="29.25" customHeight="1">
      <c r="A2" s="15" t="s">
        <v>46</v>
      </c>
    </row>
    <row r="3" spans="1:12" ht="25.5" customHeight="1" thickBot="1">
      <c r="A3" s="36" t="s">
        <v>47</v>
      </c>
      <c r="B3" s="104"/>
      <c r="C3" s="105"/>
      <c r="D3" s="106"/>
      <c r="E3" s="89" t="s">
        <v>33</v>
      </c>
      <c r="F3" s="90"/>
      <c r="G3" s="89"/>
      <c r="H3" s="91"/>
      <c r="I3" s="34" t="s">
        <v>19</v>
      </c>
      <c r="J3" s="92"/>
      <c r="K3" s="93"/>
      <c r="L3" s="14"/>
    </row>
    <row r="4" spans="1:9" ht="25.5" customHeight="1" thickBot="1">
      <c r="A4" s="83" t="s">
        <v>45</v>
      </c>
      <c r="B4" s="84"/>
      <c r="C4" s="23"/>
      <c r="D4" s="24" t="s">
        <v>42</v>
      </c>
      <c r="E4" s="25"/>
      <c r="F4" s="26"/>
      <c r="G4" s="27" t="s">
        <v>40</v>
      </c>
      <c r="H4" s="107"/>
      <c r="I4" s="108"/>
    </row>
    <row r="5" spans="1:12" ht="38.25" customHeight="1">
      <c r="A5" s="78" t="s">
        <v>41</v>
      </c>
      <c r="B5" s="80" t="s">
        <v>1</v>
      </c>
      <c r="C5" s="82" t="s">
        <v>20</v>
      </c>
      <c r="D5" s="82"/>
      <c r="E5" s="82" t="s">
        <v>21</v>
      </c>
      <c r="F5" s="82" t="s">
        <v>43</v>
      </c>
      <c r="G5" s="82" t="s">
        <v>44</v>
      </c>
      <c r="H5" s="82" t="s">
        <v>17</v>
      </c>
      <c r="I5" s="82" t="s">
        <v>2</v>
      </c>
      <c r="J5" s="82" t="s">
        <v>3</v>
      </c>
      <c r="K5" s="82" t="s">
        <v>22</v>
      </c>
      <c r="L5" s="111" t="s">
        <v>16</v>
      </c>
    </row>
    <row r="6" spans="1:12" ht="33.75" customHeight="1" thickBot="1">
      <c r="A6" s="79"/>
      <c r="B6" s="81"/>
      <c r="C6" s="11" t="s">
        <v>4</v>
      </c>
      <c r="D6" s="11" t="s">
        <v>23</v>
      </c>
      <c r="E6" s="81"/>
      <c r="F6" s="81"/>
      <c r="G6" s="81"/>
      <c r="H6" s="81"/>
      <c r="I6" s="81"/>
      <c r="J6" s="81"/>
      <c r="K6" s="81"/>
      <c r="L6" s="112"/>
    </row>
    <row r="7" spans="1:12" ht="30" customHeight="1">
      <c r="A7" s="29" t="s">
        <v>51</v>
      </c>
      <c r="B7" s="30"/>
      <c r="C7" s="31"/>
      <c r="D7" s="31"/>
      <c r="E7" s="30"/>
      <c r="G7" s="32" t="s">
        <v>18</v>
      </c>
      <c r="H7" s="30"/>
      <c r="I7" s="30"/>
      <c r="J7" s="30"/>
      <c r="K7" s="30"/>
      <c r="L7" s="33"/>
    </row>
    <row r="8" spans="1:12" ht="22.5" customHeight="1">
      <c r="A8" s="99">
        <v>1</v>
      </c>
      <c r="B8" s="8">
        <v>1</v>
      </c>
      <c r="C8" s="8"/>
      <c r="D8" s="8"/>
      <c r="E8" s="37">
        <f>D8-C8</f>
        <v>0</v>
      </c>
      <c r="F8" s="8">
        <f>E8*$H$4</f>
        <v>0</v>
      </c>
      <c r="G8" s="100">
        <f>AVERAGE(F8:F9)</f>
        <v>0</v>
      </c>
      <c r="H8" s="99"/>
      <c r="I8" s="99">
        <f>ABS($H$8-G8)</f>
        <v>0</v>
      </c>
      <c r="J8" s="99"/>
      <c r="K8" s="99" t="str">
        <f>IF(I8&gt;$J$8,"неуд","удовл")</f>
        <v>удовл</v>
      </c>
      <c r="L8" s="109"/>
    </row>
    <row r="9" spans="1:12" ht="22.5" customHeight="1">
      <c r="A9" s="99"/>
      <c r="B9" s="8">
        <v>2</v>
      </c>
      <c r="C9" s="8"/>
      <c r="D9" s="8"/>
      <c r="E9" s="35">
        <f>D9-C9</f>
        <v>0</v>
      </c>
      <c r="F9" s="8">
        <f>E9*$H$4</f>
        <v>0</v>
      </c>
      <c r="G9" s="99"/>
      <c r="H9" s="99"/>
      <c r="I9" s="99"/>
      <c r="J9" s="99"/>
      <c r="K9" s="99"/>
      <c r="L9" s="109"/>
    </row>
    <row r="10" spans="1:12" ht="22.5" customHeight="1">
      <c r="A10" s="99">
        <v>2</v>
      </c>
      <c r="B10" s="8">
        <v>1</v>
      </c>
      <c r="C10" s="8"/>
      <c r="D10" s="8"/>
      <c r="E10" s="35">
        <f>D10-C10</f>
        <v>0</v>
      </c>
      <c r="F10" s="8">
        <f>E10*$H$4</f>
        <v>0</v>
      </c>
      <c r="G10" s="102">
        <f>AVERAGE(F10:F11)</f>
        <v>0</v>
      </c>
      <c r="H10" s="99"/>
      <c r="I10" s="103">
        <f>ABS($H$8-G10)</f>
        <v>0</v>
      </c>
      <c r="J10" s="99"/>
      <c r="K10" s="103" t="str">
        <f>IF(I10&gt;$J$8,"неуд","удовл")</f>
        <v>удовл</v>
      </c>
      <c r="L10" s="109"/>
    </row>
    <row r="11" spans="1:12" ht="22.5" customHeight="1" thickBot="1">
      <c r="A11" s="101"/>
      <c r="B11" s="7">
        <v>2</v>
      </c>
      <c r="C11" s="7"/>
      <c r="D11" s="7"/>
      <c r="E11" s="61">
        <f>D11-C11</f>
        <v>0</v>
      </c>
      <c r="F11" s="7">
        <f>E11*$H$4</f>
        <v>0</v>
      </c>
      <c r="G11" s="101"/>
      <c r="H11" s="101"/>
      <c r="I11" s="101"/>
      <c r="J11" s="101"/>
      <c r="K11" s="101"/>
      <c r="L11" s="110"/>
    </row>
    <row r="12" spans="1:12" ht="30" customHeight="1">
      <c r="A12" s="29" t="s">
        <v>51</v>
      </c>
      <c r="B12" s="57"/>
      <c r="C12" s="58"/>
      <c r="D12" s="58"/>
      <c r="E12" s="57"/>
      <c r="G12" s="59" t="s">
        <v>5</v>
      </c>
      <c r="H12" s="57"/>
      <c r="I12" s="57"/>
      <c r="J12" s="57"/>
      <c r="K12" s="57"/>
      <c r="L12" s="60"/>
    </row>
    <row r="13" spans="1:12" ht="22.5" customHeight="1">
      <c r="A13" s="99">
        <v>1</v>
      </c>
      <c r="B13" s="8">
        <v>1</v>
      </c>
      <c r="C13" s="8"/>
      <c r="D13" s="8"/>
      <c r="E13" s="8"/>
      <c r="F13" s="8"/>
      <c r="G13" s="99"/>
      <c r="H13" s="99"/>
      <c r="I13" s="99"/>
      <c r="J13" s="99"/>
      <c r="K13" s="99"/>
      <c r="L13" s="99"/>
    </row>
    <row r="14" spans="1:12" ht="22.5" customHeight="1">
      <c r="A14" s="99"/>
      <c r="B14" s="8">
        <v>2</v>
      </c>
      <c r="C14" s="8"/>
      <c r="D14" s="8"/>
      <c r="E14" s="8"/>
      <c r="F14" s="8"/>
      <c r="G14" s="99"/>
      <c r="H14" s="99"/>
      <c r="I14" s="99"/>
      <c r="J14" s="99"/>
      <c r="K14" s="99"/>
      <c r="L14" s="99"/>
    </row>
    <row r="15" spans="1:12" ht="22.5" customHeight="1">
      <c r="A15" s="99">
        <v>2</v>
      </c>
      <c r="B15" s="8">
        <v>1</v>
      </c>
      <c r="C15" s="8"/>
      <c r="D15" s="8"/>
      <c r="E15" s="8"/>
      <c r="F15" s="8"/>
      <c r="G15" s="99"/>
      <c r="H15" s="99"/>
      <c r="I15" s="99"/>
      <c r="J15" s="99"/>
      <c r="K15" s="99"/>
      <c r="L15" s="99"/>
    </row>
    <row r="16" spans="1:12" ht="22.5" customHeight="1">
      <c r="A16" s="99"/>
      <c r="B16" s="8">
        <v>2</v>
      </c>
      <c r="C16" s="8"/>
      <c r="D16" s="8"/>
      <c r="E16" s="8"/>
      <c r="F16" s="8"/>
      <c r="G16" s="99"/>
      <c r="H16" s="99"/>
      <c r="I16" s="99"/>
      <c r="J16" s="99"/>
      <c r="K16" s="99"/>
      <c r="L16" s="99"/>
    </row>
  </sheetData>
  <sheetProtection/>
  <mergeCells count="45">
    <mergeCell ref="L13:L14"/>
    <mergeCell ref="A15:A16"/>
    <mergeCell ref="G15:G16"/>
    <mergeCell ref="I15:I16"/>
    <mergeCell ref="K15:K16"/>
    <mergeCell ref="L15:L16"/>
    <mergeCell ref="A13:A14"/>
    <mergeCell ref="G13:G14"/>
    <mergeCell ref="H13:H16"/>
    <mergeCell ref="I13:I14"/>
    <mergeCell ref="L8:L9"/>
    <mergeCell ref="L10:L11"/>
    <mergeCell ref="K5:K6"/>
    <mergeCell ref="L5:L6"/>
    <mergeCell ref="K10:K11"/>
    <mergeCell ref="K8:K9"/>
    <mergeCell ref="J13:J16"/>
    <mergeCell ref="B3:D3"/>
    <mergeCell ref="K13:K14"/>
    <mergeCell ref="J8:J11"/>
    <mergeCell ref="H4:I4"/>
    <mergeCell ref="H5:H6"/>
    <mergeCell ref="I5:I6"/>
    <mergeCell ref="A8:A9"/>
    <mergeCell ref="G8:G9"/>
    <mergeCell ref="H8:H11"/>
    <mergeCell ref="I8:I9"/>
    <mergeCell ref="A10:A11"/>
    <mergeCell ref="G10:G11"/>
    <mergeCell ref="I10:I11"/>
    <mergeCell ref="F5:F6"/>
    <mergeCell ref="G5:G6"/>
    <mergeCell ref="K1:L1"/>
    <mergeCell ref="E3:F3"/>
    <mergeCell ref="G3:H3"/>
    <mergeCell ref="J3:K3"/>
    <mergeCell ref="D1:H1"/>
    <mergeCell ref="I1:J1"/>
    <mergeCell ref="J5:J6"/>
    <mergeCell ref="A5:A6"/>
    <mergeCell ref="B5:B6"/>
    <mergeCell ref="C5:D5"/>
    <mergeCell ref="A4:B4"/>
    <mergeCell ref="B1:C1"/>
    <mergeCell ref="E5:E6"/>
  </mergeCells>
  <printOptions/>
  <pageMargins left="0.7874015748031497" right="0.1968503937007874" top="0.7874015748031497" bottom="0.3937007874015748" header="0.5118110236220472" footer="0.5118110236220472"/>
  <pageSetup horizontalDpi="100" verticalDpi="1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G21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21.00390625" style="6" customWidth="1"/>
    <col min="2" max="2" width="12.875" style="6" customWidth="1"/>
    <col min="3" max="3" width="8.625" style="6" customWidth="1"/>
    <col min="4" max="5" width="14.75390625" style="6" customWidth="1"/>
    <col min="6" max="6" width="16.875" style="6" customWidth="1"/>
    <col min="7" max="7" width="18.25390625" style="6" customWidth="1"/>
    <col min="8" max="16384" width="9.125" style="6" customWidth="1"/>
  </cols>
  <sheetData>
    <row r="1" spans="1:6" ht="50.25" customHeight="1">
      <c r="A1" s="38"/>
      <c r="B1" s="94" t="s">
        <v>24</v>
      </c>
      <c r="C1" s="95"/>
      <c r="D1" s="95"/>
      <c r="E1" s="96"/>
      <c r="F1" s="39" t="s">
        <v>48</v>
      </c>
    </row>
    <row r="2" spans="1:6" ht="21.75" customHeight="1">
      <c r="A2" s="40" t="s">
        <v>49</v>
      </c>
      <c r="B2" s="12" t="s">
        <v>15</v>
      </c>
      <c r="C2" s="40"/>
      <c r="D2" s="40"/>
      <c r="E2" s="40"/>
      <c r="F2" s="40"/>
    </row>
    <row r="3" spans="1:6" ht="17.25" customHeight="1">
      <c r="A3" s="40"/>
      <c r="B3" s="13" t="s">
        <v>14</v>
      </c>
      <c r="C3" s="40"/>
      <c r="D3" s="40"/>
      <c r="E3" s="40"/>
      <c r="F3" s="40"/>
    </row>
    <row r="4" spans="1:6" ht="29.25" customHeight="1">
      <c r="A4" s="15" t="s">
        <v>46</v>
      </c>
      <c r="B4" s="41"/>
      <c r="C4" s="41"/>
      <c r="D4" s="41"/>
      <c r="E4" s="41"/>
      <c r="F4" s="41"/>
    </row>
    <row r="5" spans="1:7" ht="27" customHeight="1">
      <c r="A5" s="42" t="s">
        <v>47</v>
      </c>
      <c r="B5" s="43"/>
      <c r="C5" s="43"/>
      <c r="D5" s="43"/>
      <c r="E5" s="43"/>
      <c r="F5" s="43"/>
      <c r="G5" s="14"/>
    </row>
    <row r="6" spans="1:7" ht="32.25" customHeight="1" thickBot="1">
      <c r="A6" s="44" t="s">
        <v>33</v>
      </c>
      <c r="B6" s="45"/>
      <c r="C6" s="46"/>
      <c r="D6" s="22" t="s">
        <v>19</v>
      </c>
      <c r="E6" s="56"/>
      <c r="F6" s="45"/>
      <c r="G6" s="14"/>
    </row>
    <row r="7" spans="1:6" ht="25.5" customHeight="1" thickBot="1">
      <c r="A7" s="47" t="s">
        <v>45</v>
      </c>
      <c r="B7" s="48"/>
      <c r="C7" s="49" t="s">
        <v>42</v>
      </c>
      <c r="D7" s="48"/>
      <c r="E7" s="49"/>
      <c r="F7" s="48"/>
    </row>
    <row r="8" spans="1:6" ht="16.5" customHeight="1">
      <c r="A8" s="113" t="s">
        <v>0</v>
      </c>
      <c r="B8" s="115" t="s">
        <v>50</v>
      </c>
      <c r="C8" s="117" t="s">
        <v>1</v>
      </c>
      <c r="D8" s="117" t="s">
        <v>13</v>
      </c>
      <c r="E8" s="117"/>
      <c r="F8" s="113" t="s">
        <v>11</v>
      </c>
    </row>
    <row r="9" spans="1:6" ht="55.5" customHeight="1" thickBot="1">
      <c r="A9" s="114"/>
      <c r="B9" s="116"/>
      <c r="C9" s="118"/>
      <c r="D9" s="50" t="s">
        <v>4</v>
      </c>
      <c r="E9" s="50" t="s">
        <v>12</v>
      </c>
      <c r="F9" s="114"/>
    </row>
    <row r="10" spans="1:6" ht="23.25" customHeight="1">
      <c r="A10" s="119" t="s">
        <v>18</v>
      </c>
      <c r="B10" s="122">
        <v>1</v>
      </c>
      <c r="C10" s="4">
        <v>1</v>
      </c>
      <c r="D10" s="4"/>
      <c r="E10" s="4"/>
      <c r="F10" s="124"/>
    </row>
    <row r="11" spans="1:6" ht="23.25" customHeight="1">
      <c r="A11" s="120"/>
      <c r="B11" s="123"/>
      <c r="C11" s="5">
        <v>2</v>
      </c>
      <c r="D11" s="5"/>
      <c r="E11" s="5"/>
      <c r="F11" s="125"/>
    </row>
    <row r="12" spans="1:6" ht="23.25" customHeight="1">
      <c r="A12" s="120"/>
      <c r="B12" s="123">
        <v>2</v>
      </c>
      <c r="C12" s="5">
        <v>1</v>
      </c>
      <c r="D12" s="5"/>
      <c r="E12" s="5"/>
      <c r="F12" s="125"/>
    </row>
    <row r="13" spans="1:6" ht="23.25" customHeight="1" thickBot="1">
      <c r="A13" s="121"/>
      <c r="B13" s="126"/>
      <c r="C13" s="3">
        <v>2</v>
      </c>
      <c r="D13" s="3"/>
      <c r="E13" s="3"/>
      <c r="F13" s="127"/>
    </row>
    <row r="14" spans="1:6" ht="23.25" customHeight="1">
      <c r="A14" s="128" t="s">
        <v>5</v>
      </c>
      <c r="B14" s="131">
        <v>1</v>
      </c>
      <c r="C14" s="51">
        <v>1</v>
      </c>
      <c r="D14" s="51"/>
      <c r="E14" s="51"/>
      <c r="F14" s="132"/>
    </row>
    <row r="15" spans="1:6" ht="23.25" customHeight="1">
      <c r="A15" s="129"/>
      <c r="B15" s="123"/>
      <c r="C15" s="5">
        <v>2</v>
      </c>
      <c r="D15" s="5"/>
      <c r="E15" s="5"/>
      <c r="F15" s="125"/>
    </row>
    <row r="16" spans="1:6" ht="23.25" customHeight="1">
      <c r="A16" s="129"/>
      <c r="B16" s="123">
        <v>2</v>
      </c>
      <c r="C16" s="5">
        <v>1</v>
      </c>
      <c r="D16" s="5"/>
      <c r="E16" s="5"/>
      <c r="F16" s="125"/>
    </row>
    <row r="17" spans="1:6" ht="23.25" customHeight="1" thickBot="1">
      <c r="A17" s="130"/>
      <c r="B17" s="126"/>
      <c r="C17" s="3">
        <v>2</v>
      </c>
      <c r="D17" s="52"/>
      <c r="E17" s="3"/>
      <c r="F17" s="127"/>
    </row>
    <row r="18" ht="15">
      <c r="E18" s="53"/>
    </row>
    <row r="19" ht="15">
      <c r="E19" s="54"/>
    </row>
    <row r="20" spans="1:5" ht="21" customHeight="1">
      <c r="A20" s="54"/>
      <c r="E20" s="54"/>
    </row>
    <row r="21" ht="15">
      <c r="B21" s="55"/>
    </row>
  </sheetData>
  <sheetProtection/>
  <mergeCells count="16">
    <mergeCell ref="A10:A13"/>
    <mergeCell ref="B10:B11"/>
    <mergeCell ref="F10:F11"/>
    <mergeCell ref="B12:B13"/>
    <mergeCell ref="F12:F13"/>
    <mergeCell ref="A14:A17"/>
    <mergeCell ref="B14:B15"/>
    <mergeCell ref="F14:F15"/>
    <mergeCell ref="B16:B17"/>
    <mergeCell ref="F16:F17"/>
    <mergeCell ref="F8:F9"/>
    <mergeCell ref="B1:E1"/>
    <mergeCell ref="A8:A9"/>
    <mergeCell ref="B8:B9"/>
    <mergeCell ref="C8:C9"/>
    <mergeCell ref="D8:E8"/>
  </mergeCells>
  <printOptions/>
  <pageMargins left="0.984251968503937" right="0.3937007874015748" top="0.7874015748031497" bottom="0.5905511811023623" header="0.5118110236220472" footer="0.5118110236220472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9.125" style="55" customWidth="1"/>
    <col min="2" max="2" width="9.625" style="55" customWidth="1"/>
    <col min="3" max="16384" width="9.125" style="55" customWidth="1"/>
  </cols>
  <sheetData>
    <row r="2" spans="2:13" ht="15.75">
      <c r="B2" s="18" t="s">
        <v>52</v>
      </c>
      <c r="C2"/>
      <c r="D2"/>
      <c r="E2"/>
      <c r="F2"/>
      <c r="G2"/>
      <c r="H2"/>
      <c r="I2"/>
      <c r="J2"/>
      <c r="K2"/>
      <c r="L2"/>
      <c r="M2"/>
    </row>
    <row r="3" spans="1:13" ht="16.5" thickBot="1">
      <c r="A3" s="17"/>
      <c r="B3"/>
      <c r="C3"/>
      <c r="D3"/>
      <c r="E3"/>
      <c r="F3"/>
      <c r="G3"/>
      <c r="H3"/>
      <c r="I3"/>
      <c r="J3"/>
      <c r="K3"/>
      <c r="L3"/>
      <c r="M3"/>
    </row>
    <row r="4" spans="1:13" ht="28.5" customHeight="1">
      <c r="A4" s="133" t="s">
        <v>53</v>
      </c>
      <c r="B4" s="134"/>
      <c r="C4" s="133" t="s">
        <v>54</v>
      </c>
      <c r="D4" s="135"/>
      <c r="E4" s="135"/>
      <c r="F4" s="135"/>
      <c r="G4" s="135"/>
      <c r="H4" s="135"/>
      <c r="I4" s="135"/>
      <c r="J4" s="135"/>
      <c r="K4" s="135"/>
      <c r="L4" s="135"/>
      <c r="M4" s="134"/>
    </row>
    <row r="5" spans="1:13" ht="28.5" customHeight="1" thickBot="1">
      <c r="A5" s="136" t="s">
        <v>55</v>
      </c>
      <c r="B5" s="138"/>
      <c r="C5" s="136"/>
      <c r="D5" s="137"/>
      <c r="E5" s="137"/>
      <c r="F5" s="137"/>
      <c r="G5" s="137"/>
      <c r="H5" s="137"/>
      <c r="I5" s="137"/>
      <c r="J5" s="137"/>
      <c r="K5" s="137"/>
      <c r="L5" s="137"/>
      <c r="M5" s="138"/>
    </row>
    <row r="6" spans="1:13" ht="25.5" customHeight="1" thickBot="1">
      <c r="A6" s="2" t="s">
        <v>56</v>
      </c>
      <c r="B6" s="1" t="s">
        <v>57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>
        <v>20</v>
      </c>
      <c r="I6" s="1">
        <v>21</v>
      </c>
      <c r="J6" s="1">
        <v>22</v>
      </c>
      <c r="K6" s="1">
        <v>23</v>
      </c>
      <c r="L6" s="1">
        <v>24</v>
      </c>
      <c r="M6" s="1">
        <v>25</v>
      </c>
    </row>
    <row r="7" spans="1:13" ht="28.5" customHeight="1" thickBot="1">
      <c r="A7" s="2">
        <v>82.66</v>
      </c>
      <c r="B7" s="1">
        <v>620</v>
      </c>
      <c r="C7" s="9">
        <v>1.00186</v>
      </c>
      <c r="D7" s="1">
        <v>1.00201</v>
      </c>
      <c r="E7" s="1">
        <v>1.00215</v>
      </c>
      <c r="F7" s="1">
        <v>1.00232</v>
      </c>
      <c r="G7" s="1">
        <v>1.00249</v>
      </c>
      <c r="H7" s="1">
        <v>1.00267</v>
      </c>
      <c r="I7" s="1">
        <v>1.00287</v>
      </c>
      <c r="J7" s="1">
        <v>1.00307</v>
      </c>
      <c r="K7" s="1">
        <v>1.00328</v>
      </c>
      <c r="L7" s="1">
        <v>1.00351</v>
      </c>
      <c r="M7" s="1">
        <v>1.00375</v>
      </c>
    </row>
    <row r="8" spans="1:13" ht="28.5" customHeight="1" thickBot="1">
      <c r="A8" s="2">
        <v>85.33</v>
      </c>
      <c r="B8" s="1">
        <v>640</v>
      </c>
      <c r="C8" s="1">
        <v>1.0019</v>
      </c>
      <c r="D8" s="1">
        <v>1.00203</v>
      </c>
      <c r="E8" s="1">
        <v>1.00218</v>
      </c>
      <c r="F8" s="1">
        <v>1.00234</v>
      </c>
      <c r="G8" s="1">
        <v>1.00251</v>
      </c>
      <c r="H8" s="1">
        <v>1.0027</v>
      </c>
      <c r="I8" s="1">
        <v>1.00289</v>
      </c>
      <c r="J8" s="1">
        <v>1.0031</v>
      </c>
      <c r="K8" s="1">
        <v>1.00331</v>
      </c>
      <c r="L8" s="1">
        <v>1.00354</v>
      </c>
      <c r="M8" s="1">
        <v>1.00378</v>
      </c>
    </row>
    <row r="9" spans="1:13" ht="28.5" customHeight="1" thickBot="1">
      <c r="A9" s="2">
        <v>87.99</v>
      </c>
      <c r="B9" s="1">
        <v>660</v>
      </c>
      <c r="C9" s="1">
        <v>1.00192</v>
      </c>
      <c r="D9" s="1">
        <v>1.00206</v>
      </c>
      <c r="E9" s="1">
        <v>1.00221</v>
      </c>
      <c r="F9" s="1">
        <v>1.00237</v>
      </c>
      <c r="G9" s="1">
        <v>1.00254</v>
      </c>
      <c r="H9" s="1">
        <v>1.00272</v>
      </c>
      <c r="I9" s="1">
        <v>1.00292</v>
      </c>
      <c r="J9" s="1">
        <v>1.00312</v>
      </c>
      <c r="K9" s="1">
        <v>1.00334</v>
      </c>
      <c r="L9" s="1">
        <v>1.00357</v>
      </c>
      <c r="M9" s="1">
        <v>1.0038</v>
      </c>
    </row>
    <row r="10" spans="1:13" ht="28.5" customHeight="1" thickBot="1">
      <c r="A10" s="2">
        <v>90.66</v>
      </c>
      <c r="B10" s="1">
        <v>680</v>
      </c>
      <c r="C10" s="1">
        <v>1.00195</v>
      </c>
      <c r="D10" s="1">
        <v>1.00209</v>
      </c>
      <c r="E10" s="1">
        <v>1.00224</v>
      </c>
      <c r="F10" s="1">
        <v>1.0024</v>
      </c>
      <c r="G10" s="1">
        <v>1.00257</v>
      </c>
      <c r="H10" s="1">
        <v>1.00275</v>
      </c>
      <c r="I10" s="1">
        <v>1.00295</v>
      </c>
      <c r="J10" s="1">
        <v>1.00316</v>
      </c>
      <c r="K10" s="1">
        <v>1.00337</v>
      </c>
      <c r="L10" s="1">
        <v>1.00359</v>
      </c>
      <c r="M10" s="1">
        <v>1.00383</v>
      </c>
    </row>
    <row r="11" spans="1:13" ht="28.5" customHeight="1" thickBot="1">
      <c r="A11" s="2">
        <v>93.33</v>
      </c>
      <c r="B11" s="1">
        <v>700</v>
      </c>
      <c r="C11" s="1">
        <v>1.00198</v>
      </c>
      <c r="D11" s="1">
        <v>1.00211</v>
      </c>
      <c r="E11" s="1">
        <v>1.00226</v>
      </c>
      <c r="F11" s="1">
        <v>1.00243</v>
      </c>
      <c r="G11" s="1">
        <v>1.00259</v>
      </c>
      <c r="H11" s="1">
        <v>1.00278</v>
      </c>
      <c r="I11" s="1">
        <v>1.00298</v>
      </c>
      <c r="J11" s="1">
        <v>1.00318</v>
      </c>
      <c r="K11" s="1">
        <v>1.0034</v>
      </c>
      <c r="L11" s="1">
        <v>1.00362</v>
      </c>
      <c r="M11" s="1">
        <v>1.00386</v>
      </c>
    </row>
    <row r="12" spans="1:13" ht="28.5" customHeight="1" thickBot="1">
      <c r="A12" s="2">
        <v>95.99</v>
      </c>
      <c r="B12" s="1">
        <v>720</v>
      </c>
      <c r="C12" s="1">
        <v>1.002</v>
      </c>
      <c r="D12" s="1">
        <v>1.00215</v>
      </c>
      <c r="E12" s="1">
        <v>1.00229</v>
      </c>
      <c r="F12" s="1">
        <v>1.00246</v>
      </c>
      <c r="G12" s="1">
        <v>1.00262</v>
      </c>
      <c r="H12" s="1">
        <v>1.00281</v>
      </c>
      <c r="I12" s="1">
        <v>1.00301</v>
      </c>
      <c r="J12" s="1">
        <v>1.00321</v>
      </c>
      <c r="K12" s="1">
        <v>1.00342</v>
      </c>
      <c r="L12" s="1">
        <v>1.00365</v>
      </c>
      <c r="M12" s="1">
        <v>1.00389</v>
      </c>
    </row>
    <row r="13" spans="1:13" ht="28.5" customHeight="1" thickBot="1">
      <c r="A13" s="2">
        <v>98.66</v>
      </c>
      <c r="B13" s="1">
        <v>740</v>
      </c>
      <c r="C13" s="1">
        <v>1.00204</v>
      </c>
      <c r="D13" s="1">
        <v>1.00217</v>
      </c>
      <c r="E13" s="1">
        <v>1.00232</v>
      </c>
      <c r="F13" s="1">
        <v>1.00248</v>
      </c>
      <c r="G13" s="1">
        <v>1.00266</v>
      </c>
      <c r="H13" s="1">
        <v>1.00284</v>
      </c>
      <c r="I13" s="1">
        <v>1.00303</v>
      </c>
      <c r="J13" s="1">
        <v>1.00324</v>
      </c>
      <c r="K13" s="1">
        <v>1.00345</v>
      </c>
      <c r="L13" s="1">
        <v>1.00367</v>
      </c>
      <c r="M13" s="1">
        <v>1.00391</v>
      </c>
    </row>
    <row r="14" spans="1:13" ht="28.5" customHeight="1" thickBot="1">
      <c r="A14" s="2">
        <v>101.32</v>
      </c>
      <c r="B14" s="1">
        <v>760</v>
      </c>
      <c r="C14" s="1">
        <v>1.00206</v>
      </c>
      <c r="D14" s="1">
        <v>1.0022</v>
      </c>
      <c r="E14" s="1">
        <v>1.00235</v>
      </c>
      <c r="F14" s="1">
        <v>1.00251</v>
      </c>
      <c r="G14" s="1">
        <v>1.00268</v>
      </c>
      <c r="H14" s="1">
        <v>1.00286</v>
      </c>
      <c r="I14" s="1">
        <v>1.00306</v>
      </c>
      <c r="J14" s="1">
        <v>1.00326</v>
      </c>
      <c r="K14" s="1">
        <v>1.00348</v>
      </c>
      <c r="L14" s="1">
        <v>1.0037</v>
      </c>
      <c r="M14" s="1">
        <v>1.00393</v>
      </c>
    </row>
    <row r="15" spans="1:13" ht="28.5" customHeight="1" thickBot="1">
      <c r="A15" s="2">
        <v>103.99</v>
      </c>
      <c r="B15" s="1">
        <v>780</v>
      </c>
      <c r="C15" s="1">
        <v>1.00209</v>
      </c>
      <c r="D15" s="1">
        <v>1.00223</v>
      </c>
      <c r="E15" s="1">
        <v>1.00238</v>
      </c>
      <c r="F15" s="1">
        <v>1.00254</v>
      </c>
      <c r="G15" s="1">
        <v>1.00271</v>
      </c>
      <c r="H15" s="1">
        <v>1.00289</v>
      </c>
      <c r="I15" s="1">
        <v>1.00309</v>
      </c>
      <c r="J15" s="1">
        <v>1.00329</v>
      </c>
      <c r="K15" s="1">
        <v>1.0035</v>
      </c>
      <c r="L15" s="1">
        <v>1.00373</v>
      </c>
      <c r="M15" s="1">
        <v>1.00397</v>
      </c>
    </row>
    <row r="16" spans="1:13" ht="28.5" customHeight="1" thickBot="1">
      <c r="A16" s="2">
        <v>106.66</v>
      </c>
      <c r="B16" s="1">
        <v>800</v>
      </c>
      <c r="C16" s="1">
        <v>1.00212</v>
      </c>
      <c r="D16" s="1">
        <v>1.00226</v>
      </c>
      <c r="E16" s="1">
        <v>1.0024</v>
      </c>
      <c r="F16" s="1">
        <v>1.00257</v>
      </c>
      <c r="G16" s="1">
        <v>1.00273</v>
      </c>
      <c r="H16" s="1">
        <v>1.00292</v>
      </c>
      <c r="I16" s="1">
        <v>1.00311</v>
      </c>
      <c r="J16" s="1">
        <v>1.00331</v>
      </c>
      <c r="K16" s="1">
        <v>1.00353</v>
      </c>
      <c r="L16" s="1">
        <v>1.00375</v>
      </c>
      <c r="M16" s="1">
        <v>1.00399</v>
      </c>
    </row>
    <row r="17" spans="1:13" ht="15.75">
      <c r="A17" s="18"/>
      <c r="B17"/>
      <c r="C17"/>
      <c r="D17"/>
      <c r="E17"/>
      <c r="F17"/>
      <c r="G17"/>
      <c r="H17"/>
      <c r="I17"/>
      <c r="J17"/>
      <c r="K17"/>
      <c r="L17"/>
      <c r="M17"/>
    </row>
  </sheetData>
  <sheetProtection/>
  <mergeCells count="3">
    <mergeCell ref="A4:B4"/>
    <mergeCell ref="C4:M5"/>
    <mergeCell ref="A5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6FFFF"/>
  </sheetPr>
  <dimension ref="A1:I21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625" style="0" customWidth="1"/>
    <col min="2" max="2" width="15.375" style="0" customWidth="1"/>
    <col min="3" max="3" width="12.25390625" style="0" customWidth="1"/>
    <col min="4" max="5" width="14.00390625" style="0" customWidth="1"/>
    <col min="6" max="9" width="10.25390625" style="0" customWidth="1"/>
  </cols>
  <sheetData>
    <row r="1" ht="30" customHeight="1">
      <c r="A1" s="15" t="s">
        <v>26</v>
      </c>
    </row>
    <row r="2" ht="30" customHeight="1" thickBot="1">
      <c r="A2" s="18"/>
    </row>
    <row r="3" spans="1:4" ht="48.75" customHeight="1" thickBot="1">
      <c r="A3" s="16"/>
      <c r="B3" s="141" t="s">
        <v>27</v>
      </c>
      <c r="C3" s="139" t="s">
        <v>10</v>
      </c>
      <c r="D3" s="140"/>
    </row>
    <row r="4" spans="1:4" ht="28.5" customHeight="1" thickBot="1">
      <c r="A4" s="16"/>
      <c r="B4" s="142"/>
      <c r="C4" s="139" t="s">
        <v>6</v>
      </c>
      <c r="D4" s="140"/>
    </row>
    <row r="5" spans="1:4" ht="24" customHeight="1" thickBot="1">
      <c r="A5" s="16"/>
      <c r="B5" s="143"/>
      <c r="C5" s="1" t="s">
        <v>7</v>
      </c>
      <c r="D5" s="1" t="s">
        <v>8</v>
      </c>
    </row>
    <row r="6" spans="1:4" ht="24" customHeight="1" thickBot="1">
      <c r="A6" s="16"/>
      <c r="B6" s="2">
        <v>5</v>
      </c>
      <c r="C6" s="9" t="s">
        <v>9</v>
      </c>
      <c r="D6" s="1" t="s">
        <v>9</v>
      </c>
    </row>
    <row r="7" spans="1:4" ht="24" customHeight="1" thickBot="1">
      <c r="A7" s="16"/>
      <c r="B7" s="2">
        <v>10</v>
      </c>
      <c r="C7" s="1" t="s">
        <v>9</v>
      </c>
      <c r="D7" s="1" t="s">
        <v>9</v>
      </c>
    </row>
    <row r="8" spans="1:4" ht="24" customHeight="1" thickBot="1">
      <c r="A8" s="16"/>
      <c r="B8" s="2">
        <v>25</v>
      </c>
      <c r="C8" s="1">
        <v>0.04</v>
      </c>
      <c r="D8" s="1">
        <v>0.08</v>
      </c>
    </row>
    <row r="9" spans="1:4" ht="24" customHeight="1" thickBot="1">
      <c r="A9" s="16"/>
      <c r="B9" s="2">
        <v>50</v>
      </c>
      <c r="C9" s="1">
        <v>0.06</v>
      </c>
      <c r="D9" s="1">
        <v>0.12</v>
      </c>
    </row>
    <row r="10" spans="1:4" ht="24" customHeight="1" thickBot="1">
      <c r="A10" s="16"/>
      <c r="B10" s="2">
        <v>100</v>
      </c>
      <c r="C10" s="1">
        <v>0.1</v>
      </c>
      <c r="D10" s="1">
        <v>0.2</v>
      </c>
    </row>
    <row r="11" spans="1:4" ht="24" customHeight="1" thickBot="1">
      <c r="A11" s="16"/>
      <c r="B11" s="2">
        <v>200</v>
      </c>
      <c r="C11" s="1">
        <v>0.15</v>
      </c>
      <c r="D11" s="1">
        <v>0.3</v>
      </c>
    </row>
    <row r="12" spans="1:4" ht="24" customHeight="1" thickBot="1">
      <c r="A12" s="16"/>
      <c r="B12" s="2">
        <v>250</v>
      </c>
      <c r="C12" s="1">
        <v>0.15</v>
      </c>
      <c r="D12" s="1">
        <v>0.3</v>
      </c>
    </row>
    <row r="13" spans="1:4" ht="24" customHeight="1" thickBot="1">
      <c r="A13" s="16"/>
      <c r="B13" s="2">
        <v>500</v>
      </c>
      <c r="C13" s="1">
        <v>0.25</v>
      </c>
      <c r="D13" s="1">
        <v>0.5</v>
      </c>
    </row>
    <row r="14" spans="1:4" ht="24" customHeight="1" thickBot="1">
      <c r="A14" s="16"/>
      <c r="B14" s="2">
        <v>1000</v>
      </c>
      <c r="C14" s="1">
        <v>0.4</v>
      </c>
      <c r="D14" s="1">
        <v>0.8</v>
      </c>
    </row>
    <row r="15" spans="1:4" ht="24" customHeight="1" thickBot="1">
      <c r="A15" s="16"/>
      <c r="B15" s="2">
        <v>2000</v>
      </c>
      <c r="C15" s="1">
        <v>0.6</v>
      </c>
      <c r="D15" s="1">
        <v>1.2</v>
      </c>
    </row>
    <row r="16" spans="1:3" ht="24" customHeight="1">
      <c r="A16" s="16"/>
      <c r="B16" s="17" t="s">
        <v>28</v>
      </c>
      <c r="C16" s="18" t="s">
        <v>29</v>
      </c>
    </row>
    <row r="17" spans="1:4" ht="24" customHeight="1">
      <c r="A17" s="16"/>
      <c r="C17" s="18" t="s">
        <v>30</v>
      </c>
      <c r="D17" s="16"/>
    </row>
    <row r="18" spans="1:6" ht="24" customHeight="1">
      <c r="A18" s="16"/>
      <c r="C18" s="18" t="s">
        <v>31</v>
      </c>
      <c r="D18" s="16"/>
      <c r="E18" s="16"/>
      <c r="F18" s="16"/>
    </row>
    <row r="19" spans="1:6" ht="24" customHeight="1">
      <c r="A19" s="16"/>
      <c r="B19" s="16"/>
      <c r="C19" s="16"/>
      <c r="D19" s="16"/>
      <c r="E19" s="16"/>
      <c r="F19" s="16"/>
    </row>
    <row r="20" spans="1:6" ht="24" customHeight="1">
      <c r="A20" s="16"/>
      <c r="B20" s="16"/>
      <c r="C20" s="16"/>
      <c r="D20" s="16"/>
      <c r="E20" s="16"/>
      <c r="F20" s="16"/>
    </row>
    <row r="21" spans="1:9" ht="12.75">
      <c r="A21" s="16"/>
      <c r="B21" s="16"/>
      <c r="C21" s="16"/>
      <c r="D21" s="16"/>
      <c r="H21" s="16"/>
      <c r="I21" s="16"/>
    </row>
  </sheetData>
  <sheetProtection/>
  <mergeCells count="3">
    <mergeCell ref="C4:D4"/>
    <mergeCell ref="B3:B5"/>
    <mergeCell ref="C3:D3"/>
  </mergeCells>
  <printOptions/>
  <pageMargins left="0.5511811023622047" right="0.35433070866141736" top="0.7874015748031497" bottom="0.5905511811023623" header="0.5118110236220472" footer="0.5118110236220472"/>
  <pageSetup horizontalDpi="100" verticalDpi="1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L38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1" width="5.875" style="0" customWidth="1"/>
    <col min="2" max="2" width="4.25390625" style="0" customWidth="1"/>
    <col min="3" max="3" width="7.625" style="0" customWidth="1"/>
    <col min="4" max="4" width="8.00390625" style="0" customWidth="1"/>
    <col min="5" max="8" width="8.25390625" style="0" customWidth="1"/>
    <col min="9" max="9" width="6.625" style="0" customWidth="1"/>
    <col min="10" max="10" width="7.125" style="0" customWidth="1"/>
    <col min="11" max="11" width="7.375" style="0" customWidth="1"/>
    <col min="12" max="12" width="11.125" style="0" customWidth="1"/>
    <col min="13" max="13" width="7.125" style="0" customWidth="1"/>
  </cols>
  <sheetData>
    <row r="1" spans="1:12" s="6" customFormat="1" ht="51.75" customHeight="1">
      <c r="A1" s="77"/>
      <c r="B1" s="85"/>
      <c r="C1" s="86"/>
      <c r="D1" s="94" t="s">
        <v>59</v>
      </c>
      <c r="E1" s="95"/>
      <c r="F1" s="95"/>
      <c r="G1" s="95"/>
      <c r="H1" s="95"/>
      <c r="I1" s="95"/>
      <c r="J1" s="96"/>
      <c r="K1" s="146" t="s">
        <v>64</v>
      </c>
      <c r="L1" s="98"/>
    </row>
    <row r="2" spans="1:12" ht="47.25" customHeight="1">
      <c r="A2" s="147" t="s">
        <v>46</v>
      </c>
      <c r="B2" s="148"/>
      <c r="C2" s="149"/>
      <c r="D2" s="150" t="s">
        <v>58</v>
      </c>
      <c r="E2" s="151"/>
      <c r="F2" s="151"/>
      <c r="G2" s="151"/>
      <c r="H2" s="151"/>
      <c r="I2" s="152"/>
      <c r="J2" s="152"/>
      <c r="K2" s="152"/>
      <c r="L2" s="153"/>
    </row>
    <row r="3" spans="1:12" ht="25.5" customHeight="1" thickBot="1">
      <c r="A3" s="36" t="s">
        <v>47</v>
      </c>
      <c r="B3" s="160">
        <v>42654</v>
      </c>
      <c r="C3" s="105"/>
      <c r="D3" s="161"/>
      <c r="E3" s="162" t="s">
        <v>33</v>
      </c>
      <c r="F3" s="163"/>
      <c r="G3" s="162" t="s">
        <v>65</v>
      </c>
      <c r="H3" s="164"/>
      <c r="I3" s="76" t="s">
        <v>63</v>
      </c>
      <c r="J3" s="74"/>
      <c r="K3" s="74"/>
      <c r="L3" s="75"/>
    </row>
    <row r="4" spans="1:9" ht="25.5" customHeight="1" thickBot="1">
      <c r="A4" s="165" t="s">
        <v>62</v>
      </c>
      <c r="B4" s="166"/>
      <c r="C4" s="69">
        <v>22</v>
      </c>
      <c r="D4" s="70" t="s">
        <v>60</v>
      </c>
      <c r="E4" s="71"/>
      <c r="F4" s="72">
        <v>760</v>
      </c>
      <c r="G4" s="73" t="s">
        <v>40</v>
      </c>
      <c r="H4" s="144">
        <v>1.00326</v>
      </c>
      <c r="I4" s="145"/>
    </row>
    <row r="5" spans="1:12" ht="32.25" customHeight="1">
      <c r="A5" s="78" t="s">
        <v>41</v>
      </c>
      <c r="B5" s="80" t="s">
        <v>1</v>
      </c>
      <c r="C5" s="82" t="s">
        <v>20</v>
      </c>
      <c r="D5" s="82"/>
      <c r="E5" s="82" t="s">
        <v>21</v>
      </c>
      <c r="F5" s="82" t="s">
        <v>43</v>
      </c>
      <c r="G5" s="82" t="s">
        <v>44</v>
      </c>
      <c r="H5" s="82" t="s">
        <v>17</v>
      </c>
      <c r="I5" s="82" t="s">
        <v>2</v>
      </c>
      <c r="J5" s="82" t="s">
        <v>3</v>
      </c>
      <c r="K5" s="82" t="s">
        <v>22</v>
      </c>
      <c r="L5" s="111" t="s">
        <v>16</v>
      </c>
    </row>
    <row r="6" spans="1:12" ht="32.25" customHeight="1" thickBot="1">
      <c r="A6" s="79"/>
      <c r="B6" s="81"/>
      <c r="C6" s="11" t="s">
        <v>4</v>
      </c>
      <c r="D6" s="11" t="s">
        <v>23</v>
      </c>
      <c r="E6" s="81"/>
      <c r="F6" s="81"/>
      <c r="G6" s="81"/>
      <c r="H6" s="81"/>
      <c r="I6" s="81"/>
      <c r="J6" s="81"/>
      <c r="K6" s="81"/>
      <c r="L6" s="112"/>
    </row>
    <row r="7" spans="1:12" ht="15">
      <c r="A7" s="157" t="s">
        <v>51</v>
      </c>
      <c r="B7" s="158"/>
      <c r="C7" s="158"/>
      <c r="D7" s="158"/>
      <c r="E7" s="158"/>
      <c r="F7" s="159"/>
      <c r="G7" s="154" t="s">
        <v>18</v>
      </c>
      <c r="H7" s="155"/>
      <c r="I7" s="155"/>
      <c r="J7" s="155"/>
      <c r="K7" s="155"/>
      <c r="L7" s="156"/>
    </row>
    <row r="8" spans="1:12" ht="15">
      <c r="A8" s="103">
        <v>1</v>
      </c>
      <c r="B8" s="28">
        <v>1</v>
      </c>
      <c r="C8" s="66">
        <v>23.36</v>
      </c>
      <c r="D8" s="67">
        <v>73.31</v>
      </c>
      <c r="E8" s="35">
        <f aca="true" t="shared" si="0" ref="E8:E17">D8-C8</f>
        <v>49.95</v>
      </c>
      <c r="F8" s="68">
        <f>E8*$H$4</f>
        <v>50.112837000000006</v>
      </c>
      <c r="G8" s="168">
        <f>AVERAGE(F8:F9)</f>
        <v>50.1228696</v>
      </c>
      <c r="H8" s="171">
        <v>50</v>
      </c>
      <c r="I8" s="170">
        <f>ROUNDDOWN(ABS($H$8-G8),2)</f>
        <v>0.12</v>
      </c>
      <c r="J8" s="171">
        <v>0.12</v>
      </c>
      <c r="K8" s="173" t="str">
        <f aca="true" t="shared" si="1" ref="K8:K16">IF(I8&gt;$J$8,"неуд","удовл")</f>
        <v>удовл</v>
      </c>
      <c r="L8" s="167"/>
    </row>
    <row r="9" spans="1:12" ht="15">
      <c r="A9" s="99"/>
      <c r="B9" s="8">
        <v>2</v>
      </c>
      <c r="C9" s="21">
        <v>23.36</v>
      </c>
      <c r="D9" s="62">
        <v>73.33</v>
      </c>
      <c r="E9" s="35">
        <f t="shared" si="0"/>
        <v>49.97</v>
      </c>
      <c r="F9" s="19">
        <f aca="true" t="shared" si="2" ref="F9:F17">E9*$H$4</f>
        <v>50.132902200000004</v>
      </c>
      <c r="G9" s="169"/>
      <c r="H9" s="171"/>
      <c r="I9" s="169"/>
      <c r="J9" s="171"/>
      <c r="K9" s="174"/>
      <c r="L9" s="109"/>
    </row>
    <row r="10" spans="1:12" ht="15">
      <c r="A10" s="103">
        <v>2</v>
      </c>
      <c r="B10" s="8">
        <v>1</v>
      </c>
      <c r="C10" s="21">
        <v>23.34</v>
      </c>
      <c r="D10" s="62">
        <v>73.27</v>
      </c>
      <c r="E10" s="35">
        <f t="shared" si="0"/>
        <v>49.92999999999999</v>
      </c>
      <c r="F10" s="19">
        <f t="shared" si="2"/>
        <v>50.092771799999994</v>
      </c>
      <c r="G10" s="168">
        <f>AVERAGE(F10:F11)</f>
        <v>50.0877555</v>
      </c>
      <c r="H10" s="171"/>
      <c r="I10" s="170">
        <f>ABS($H$8-G10)</f>
        <v>0.0877555000000001</v>
      </c>
      <c r="J10" s="171"/>
      <c r="K10" s="103" t="str">
        <f t="shared" si="1"/>
        <v>удовл</v>
      </c>
      <c r="L10" s="109"/>
    </row>
    <row r="11" spans="1:12" ht="15">
      <c r="A11" s="99"/>
      <c r="B11" s="8">
        <v>2</v>
      </c>
      <c r="C11" s="21">
        <v>23.34</v>
      </c>
      <c r="D11" s="62">
        <v>73.26</v>
      </c>
      <c r="E11" s="35">
        <f t="shared" si="0"/>
        <v>49.92</v>
      </c>
      <c r="F11" s="19">
        <f t="shared" si="2"/>
        <v>50.082739200000006</v>
      </c>
      <c r="G11" s="169"/>
      <c r="H11" s="171"/>
      <c r="I11" s="169"/>
      <c r="J11" s="171"/>
      <c r="K11" s="99"/>
      <c r="L11" s="109"/>
    </row>
    <row r="12" spans="1:12" ht="15">
      <c r="A12" s="103">
        <v>3</v>
      </c>
      <c r="B12" s="28">
        <v>1</v>
      </c>
      <c r="C12" s="21">
        <v>24.96</v>
      </c>
      <c r="D12" s="62">
        <v>74.77</v>
      </c>
      <c r="E12" s="35">
        <f t="shared" si="0"/>
        <v>49.809999999999995</v>
      </c>
      <c r="F12" s="19">
        <f t="shared" si="2"/>
        <v>49.972380599999994</v>
      </c>
      <c r="G12" s="168">
        <f>AVERAGE(F12:F13)</f>
        <v>49.952315399999996</v>
      </c>
      <c r="H12" s="171"/>
      <c r="I12" s="170">
        <f>ABS($H$8-G12)</f>
        <v>0.04768460000000374</v>
      </c>
      <c r="J12" s="171"/>
      <c r="K12" s="103" t="str">
        <f t="shared" si="1"/>
        <v>удовл</v>
      </c>
      <c r="L12" s="167"/>
    </row>
    <row r="13" spans="1:12" ht="15">
      <c r="A13" s="99"/>
      <c r="B13" s="8">
        <v>2</v>
      </c>
      <c r="C13" s="21">
        <v>24.97</v>
      </c>
      <c r="D13" s="62">
        <v>74.74</v>
      </c>
      <c r="E13" s="35">
        <f t="shared" si="0"/>
        <v>49.769999999999996</v>
      </c>
      <c r="F13" s="19">
        <f t="shared" si="2"/>
        <v>49.9322502</v>
      </c>
      <c r="G13" s="169"/>
      <c r="H13" s="171"/>
      <c r="I13" s="169"/>
      <c r="J13" s="171"/>
      <c r="K13" s="99"/>
      <c r="L13" s="109"/>
    </row>
    <row r="14" spans="1:12" ht="15">
      <c r="A14" s="103">
        <v>4</v>
      </c>
      <c r="B14" s="28">
        <v>1</v>
      </c>
      <c r="C14" s="21">
        <v>25.78</v>
      </c>
      <c r="D14" s="62">
        <v>75.59</v>
      </c>
      <c r="E14" s="35">
        <f t="shared" si="0"/>
        <v>49.81</v>
      </c>
      <c r="F14" s="19">
        <f t="shared" si="2"/>
        <v>49.9723806</v>
      </c>
      <c r="G14" s="168">
        <f>AVERAGE(F14:F15)</f>
        <v>49.982413199999996</v>
      </c>
      <c r="H14" s="171"/>
      <c r="I14" s="170">
        <f>ABS($H$8-G14)</f>
        <v>0.017586800000003677</v>
      </c>
      <c r="J14" s="171"/>
      <c r="K14" s="103" t="str">
        <f t="shared" si="1"/>
        <v>удовл</v>
      </c>
      <c r="L14" s="167"/>
    </row>
    <row r="15" spans="1:12" ht="15">
      <c r="A15" s="99"/>
      <c r="B15" s="8">
        <v>2</v>
      </c>
      <c r="C15" s="21">
        <v>25.78</v>
      </c>
      <c r="D15" s="62">
        <v>75.61</v>
      </c>
      <c r="E15" s="35">
        <f t="shared" si="0"/>
        <v>49.83</v>
      </c>
      <c r="F15" s="19">
        <f t="shared" si="2"/>
        <v>49.9924458</v>
      </c>
      <c r="G15" s="169"/>
      <c r="H15" s="171"/>
      <c r="I15" s="169"/>
      <c r="J15" s="171"/>
      <c r="K15" s="99"/>
      <c r="L15" s="109"/>
    </row>
    <row r="16" spans="1:12" ht="15">
      <c r="A16" s="103">
        <v>5</v>
      </c>
      <c r="B16" s="8">
        <v>1</v>
      </c>
      <c r="C16" s="21">
        <v>24.71</v>
      </c>
      <c r="D16" s="63">
        <v>74.66</v>
      </c>
      <c r="E16" s="35">
        <f t="shared" si="0"/>
        <v>49.949999999999996</v>
      </c>
      <c r="F16" s="19">
        <f t="shared" si="2"/>
        <v>50.112837</v>
      </c>
      <c r="G16" s="168">
        <f>AVERAGE(F16:F17)</f>
        <v>50.132902200000004</v>
      </c>
      <c r="H16" s="171"/>
      <c r="I16" s="169">
        <f>ABS($H$8-G16)</f>
        <v>0.13290220000000375</v>
      </c>
      <c r="J16" s="171"/>
      <c r="K16" s="177" t="str">
        <f t="shared" si="1"/>
        <v>неуд</v>
      </c>
      <c r="L16" s="109" t="s">
        <v>61</v>
      </c>
    </row>
    <row r="17" spans="1:12" ht="15.75" thickBot="1">
      <c r="A17" s="101"/>
      <c r="B17" s="7">
        <v>2</v>
      </c>
      <c r="C17" s="64">
        <v>24.71</v>
      </c>
      <c r="D17" s="65">
        <v>74.7</v>
      </c>
      <c r="E17" s="7">
        <f t="shared" si="0"/>
        <v>49.99</v>
      </c>
      <c r="F17" s="20">
        <f t="shared" si="2"/>
        <v>50.1529674</v>
      </c>
      <c r="G17" s="176"/>
      <c r="H17" s="172"/>
      <c r="I17" s="176"/>
      <c r="J17" s="172"/>
      <c r="K17" s="178"/>
      <c r="L17" s="110"/>
    </row>
    <row r="18" spans="1:12" ht="15">
      <c r="A18" s="179" t="s">
        <v>51</v>
      </c>
      <c r="B18" s="158"/>
      <c r="C18" s="158"/>
      <c r="D18" s="158"/>
      <c r="E18" s="158"/>
      <c r="F18" s="159"/>
      <c r="G18" s="154" t="s">
        <v>5</v>
      </c>
      <c r="H18" s="155"/>
      <c r="I18" s="155"/>
      <c r="J18" s="155"/>
      <c r="K18" s="155"/>
      <c r="L18" s="175"/>
    </row>
    <row r="19" spans="1:12" ht="15">
      <c r="A19" s="182">
        <v>1</v>
      </c>
      <c r="B19" s="21">
        <v>1</v>
      </c>
      <c r="C19" s="63">
        <v>40.11</v>
      </c>
      <c r="D19" s="63">
        <v>139.81</v>
      </c>
      <c r="E19" s="37">
        <f aca="true" t="shared" si="3" ref="E19:E38">D19-C19</f>
        <v>99.7</v>
      </c>
      <c r="F19" s="19">
        <f aca="true" t="shared" si="4" ref="F19:F38">E19*$H$4</f>
        <v>100.025022</v>
      </c>
      <c r="G19" s="185">
        <f>AVERAGE(F19:F20)</f>
        <v>100.025022</v>
      </c>
      <c r="H19" s="183">
        <v>100</v>
      </c>
      <c r="I19" s="181">
        <f>ABS($H$19-G19)</f>
        <v>0.025022000000006983</v>
      </c>
      <c r="J19" s="183">
        <v>0.2</v>
      </c>
      <c r="K19" s="174" t="str">
        <f>IF(I19&gt;$J$19,"неуд","удовл")</f>
        <v>удовл</v>
      </c>
      <c r="L19" s="109"/>
    </row>
    <row r="20" spans="1:12" ht="15">
      <c r="A20" s="182"/>
      <c r="B20" s="21">
        <v>2</v>
      </c>
      <c r="C20" s="63">
        <v>40.12</v>
      </c>
      <c r="D20" s="63">
        <v>139.82</v>
      </c>
      <c r="E20" s="35">
        <f t="shared" si="3"/>
        <v>99.69999999999999</v>
      </c>
      <c r="F20" s="19">
        <f t="shared" si="4"/>
        <v>100.02502199999999</v>
      </c>
      <c r="G20" s="169"/>
      <c r="H20" s="171"/>
      <c r="I20" s="181"/>
      <c r="J20" s="171"/>
      <c r="K20" s="174"/>
      <c r="L20" s="109"/>
    </row>
    <row r="21" spans="1:12" ht="15" customHeight="1">
      <c r="A21" s="182">
        <v>11</v>
      </c>
      <c r="B21" s="21">
        <v>1</v>
      </c>
      <c r="C21" s="63">
        <v>39.41</v>
      </c>
      <c r="D21" s="63">
        <v>139.33</v>
      </c>
      <c r="E21" s="35">
        <f t="shared" si="3"/>
        <v>99.92000000000002</v>
      </c>
      <c r="F21" s="19">
        <f t="shared" si="4"/>
        <v>100.24573920000002</v>
      </c>
      <c r="G21" s="168">
        <f>AVERAGE(F21:F22)</f>
        <v>100.2708207</v>
      </c>
      <c r="H21" s="171"/>
      <c r="I21" s="180">
        <f>ABS($H$19-G21)</f>
        <v>0.2708207000000016</v>
      </c>
      <c r="J21" s="171"/>
      <c r="K21" s="177" t="str">
        <f>IF(I21&gt;$J$19,"неуд","удовл")</f>
        <v>неуд</v>
      </c>
      <c r="L21" s="109" t="s">
        <v>61</v>
      </c>
    </row>
    <row r="22" spans="1:12" ht="15" customHeight="1">
      <c r="A22" s="182"/>
      <c r="B22" s="21">
        <v>2</v>
      </c>
      <c r="C22" s="63">
        <v>39.41</v>
      </c>
      <c r="D22" s="63">
        <v>139.38</v>
      </c>
      <c r="E22" s="35">
        <f t="shared" si="3"/>
        <v>99.97</v>
      </c>
      <c r="F22" s="19">
        <f t="shared" si="4"/>
        <v>100.2959022</v>
      </c>
      <c r="G22" s="169"/>
      <c r="H22" s="171"/>
      <c r="I22" s="181"/>
      <c r="J22" s="171"/>
      <c r="K22" s="178"/>
      <c r="L22" s="109"/>
    </row>
    <row r="23" spans="1:12" ht="15" customHeight="1">
      <c r="A23" s="182">
        <v>13</v>
      </c>
      <c r="B23" s="21">
        <v>1</v>
      </c>
      <c r="C23" s="63">
        <v>36.14</v>
      </c>
      <c r="D23" s="63">
        <v>136.1</v>
      </c>
      <c r="E23" s="35">
        <f t="shared" si="3"/>
        <v>99.96</v>
      </c>
      <c r="F23" s="19">
        <f t="shared" si="4"/>
        <v>100.2858696</v>
      </c>
      <c r="G23" s="168">
        <f>AVERAGE(F23:F24)</f>
        <v>100.2858696</v>
      </c>
      <c r="H23" s="171"/>
      <c r="I23" s="180">
        <f>ABS($H$19-G23)</f>
        <v>0.28586959999999806</v>
      </c>
      <c r="J23" s="171"/>
      <c r="K23" s="177" t="str">
        <f>IF(I23&gt;$J$19,"неуд","удовл")</f>
        <v>неуд</v>
      </c>
      <c r="L23" s="109" t="s">
        <v>61</v>
      </c>
    </row>
    <row r="24" spans="1:12" ht="15">
      <c r="A24" s="182"/>
      <c r="B24" s="21">
        <v>2</v>
      </c>
      <c r="C24" s="63">
        <v>36.14</v>
      </c>
      <c r="D24" s="63">
        <v>136.1</v>
      </c>
      <c r="E24" s="35">
        <f t="shared" si="3"/>
        <v>99.96</v>
      </c>
      <c r="F24" s="19">
        <f t="shared" si="4"/>
        <v>100.2858696</v>
      </c>
      <c r="G24" s="169"/>
      <c r="H24" s="171"/>
      <c r="I24" s="181"/>
      <c r="J24" s="171"/>
      <c r="K24" s="178"/>
      <c r="L24" s="109"/>
    </row>
    <row r="25" spans="1:12" ht="15" customHeight="1">
      <c r="A25" s="182">
        <v>15</v>
      </c>
      <c r="B25" s="21">
        <v>1</v>
      </c>
      <c r="C25" s="63">
        <v>40.21</v>
      </c>
      <c r="D25" s="63">
        <v>140.19</v>
      </c>
      <c r="E25" s="35">
        <f t="shared" si="3"/>
        <v>99.97999999999999</v>
      </c>
      <c r="F25" s="19">
        <f t="shared" si="4"/>
        <v>100.30593479999999</v>
      </c>
      <c r="G25" s="168">
        <f>AVERAGE(F25:F26)</f>
        <v>100.29590219999999</v>
      </c>
      <c r="H25" s="171"/>
      <c r="I25" s="180">
        <f>ABS($H$19-G25)</f>
        <v>0.29590219999998624</v>
      </c>
      <c r="J25" s="171"/>
      <c r="K25" s="177" t="str">
        <f>IF(I25&gt;$J$19,"неуд","удовл")</f>
        <v>неуд</v>
      </c>
      <c r="L25" s="109" t="s">
        <v>61</v>
      </c>
    </row>
    <row r="26" spans="1:12" ht="15">
      <c r="A26" s="182"/>
      <c r="B26" s="21">
        <v>2</v>
      </c>
      <c r="C26" s="63">
        <v>40.21</v>
      </c>
      <c r="D26" s="63">
        <v>140.17</v>
      </c>
      <c r="E26" s="35">
        <f t="shared" si="3"/>
        <v>99.95999999999998</v>
      </c>
      <c r="F26" s="19">
        <f t="shared" si="4"/>
        <v>100.28586959999998</v>
      </c>
      <c r="G26" s="169"/>
      <c r="H26" s="171"/>
      <c r="I26" s="181"/>
      <c r="J26" s="171"/>
      <c r="K26" s="178"/>
      <c r="L26" s="109"/>
    </row>
    <row r="27" spans="1:12" ht="15" customHeight="1">
      <c r="A27" s="182">
        <v>6</v>
      </c>
      <c r="B27" s="21">
        <v>1</v>
      </c>
      <c r="C27" s="63">
        <v>39.72</v>
      </c>
      <c r="D27" s="63">
        <v>139.66</v>
      </c>
      <c r="E27" s="35">
        <f t="shared" si="3"/>
        <v>99.94</v>
      </c>
      <c r="F27" s="19">
        <f t="shared" si="4"/>
        <v>100.26580440000001</v>
      </c>
      <c r="G27" s="168">
        <f>AVERAGE(F27:F28)</f>
        <v>100.26580440000001</v>
      </c>
      <c r="H27" s="171"/>
      <c r="I27" s="180">
        <f>ABS($H$19-G27)</f>
        <v>0.2658044000000075</v>
      </c>
      <c r="J27" s="171"/>
      <c r="K27" s="177" t="str">
        <f>IF(I27&gt;$J$19,"неуд","удовл")</f>
        <v>неуд</v>
      </c>
      <c r="L27" s="109" t="s">
        <v>61</v>
      </c>
    </row>
    <row r="28" spans="1:12" ht="15">
      <c r="A28" s="182"/>
      <c r="B28" s="21">
        <v>2</v>
      </c>
      <c r="C28" s="63">
        <v>39.73</v>
      </c>
      <c r="D28" s="63">
        <v>139.67</v>
      </c>
      <c r="E28" s="8">
        <f t="shared" si="3"/>
        <v>99.94</v>
      </c>
      <c r="F28" s="19">
        <f t="shared" si="4"/>
        <v>100.26580440000001</v>
      </c>
      <c r="G28" s="169"/>
      <c r="H28" s="171"/>
      <c r="I28" s="181"/>
      <c r="J28" s="171"/>
      <c r="K28" s="178"/>
      <c r="L28" s="109"/>
    </row>
    <row r="29" spans="1:12" ht="15">
      <c r="A29" s="182" t="s">
        <v>35</v>
      </c>
      <c r="B29" s="21">
        <v>1</v>
      </c>
      <c r="C29" s="63">
        <v>40.36</v>
      </c>
      <c r="D29" s="63">
        <v>140.18</v>
      </c>
      <c r="E29" s="35">
        <f t="shared" si="3"/>
        <v>99.82000000000001</v>
      </c>
      <c r="F29" s="68">
        <f t="shared" si="4"/>
        <v>100.14541320000001</v>
      </c>
      <c r="G29" s="168">
        <f>AVERAGE(F29:F30)</f>
        <v>100.1504295</v>
      </c>
      <c r="H29" s="171"/>
      <c r="I29" s="180">
        <f>ABS($H$19-G29)</f>
        <v>0.15042950000000133</v>
      </c>
      <c r="J29" s="171"/>
      <c r="K29" s="173" t="str">
        <f>IF(I29&gt;$J$19,"неуд","удовл")</f>
        <v>удовл</v>
      </c>
      <c r="L29" s="109"/>
    </row>
    <row r="30" spans="1:12" ht="15">
      <c r="A30" s="182"/>
      <c r="B30" s="21">
        <v>2</v>
      </c>
      <c r="C30" s="63">
        <v>40.35</v>
      </c>
      <c r="D30" s="63">
        <v>140.18</v>
      </c>
      <c r="E30" s="35">
        <f t="shared" si="3"/>
        <v>99.83000000000001</v>
      </c>
      <c r="F30" s="19">
        <f t="shared" si="4"/>
        <v>100.15544580000001</v>
      </c>
      <c r="G30" s="169"/>
      <c r="H30" s="171"/>
      <c r="I30" s="181"/>
      <c r="J30" s="171"/>
      <c r="K30" s="174"/>
      <c r="L30" s="109"/>
    </row>
    <row r="31" spans="1:12" ht="15">
      <c r="A31" s="182" t="s">
        <v>36</v>
      </c>
      <c r="B31" s="21">
        <v>1</v>
      </c>
      <c r="C31" s="63">
        <v>38.47</v>
      </c>
      <c r="D31" s="63">
        <v>138.28</v>
      </c>
      <c r="E31" s="35">
        <f t="shared" si="3"/>
        <v>99.81</v>
      </c>
      <c r="F31" s="19">
        <f t="shared" si="4"/>
        <v>100.1353806</v>
      </c>
      <c r="G31" s="168">
        <f>AVERAGE(F31:F32)</f>
        <v>100.1002665</v>
      </c>
      <c r="H31" s="171"/>
      <c r="I31" s="180">
        <f>ABS($H$19-G31)</f>
        <v>0.10026650000000359</v>
      </c>
      <c r="J31" s="171"/>
      <c r="K31" s="173" t="str">
        <f>IF(I31&gt;$J$19,"неуд","удовл")</f>
        <v>удовл</v>
      </c>
      <c r="L31" s="109"/>
    </row>
    <row r="32" spans="1:12" ht="15">
      <c r="A32" s="182"/>
      <c r="B32" s="21">
        <v>2</v>
      </c>
      <c r="C32" s="63">
        <v>38.48</v>
      </c>
      <c r="D32" s="63">
        <v>138.22</v>
      </c>
      <c r="E32" s="35">
        <f t="shared" si="3"/>
        <v>99.74000000000001</v>
      </c>
      <c r="F32" s="19">
        <f t="shared" si="4"/>
        <v>100.06515240000002</v>
      </c>
      <c r="G32" s="169"/>
      <c r="H32" s="171"/>
      <c r="I32" s="181"/>
      <c r="J32" s="171"/>
      <c r="K32" s="174"/>
      <c r="L32" s="109"/>
    </row>
    <row r="33" spans="1:12" ht="15">
      <c r="A33" s="182" t="s">
        <v>37</v>
      </c>
      <c r="B33" s="21">
        <v>1</v>
      </c>
      <c r="C33" s="63">
        <v>35.99</v>
      </c>
      <c r="D33" s="63">
        <v>135.82</v>
      </c>
      <c r="E33" s="35">
        <f t="shared" si="3"/>
        <v>99.82999999999998</v>
      </c>
      <c r="F33" s="19">
        <f t="shared" si="4"/>
        <v>100.15544579999998</v>
      </c>
      <c r="G33" s="168">
        <f>AVERAGE(F33:F34)</f>
        <v>100.1303643</v>
      </c>
      <c r="H33" s="171"/>
      <c r="I33" s="180">
        <f>ABS($H$19-G33)</f>
        <v>0.13036429999999655</v>
      </c>
      <c r="J33" s="171"/>
      <c r="K33" s="173" t="str">
        <f>IF(I33&gt;$J$19,"неуд","удовл")</f>
        <v>удовл</v>
      </c>
      <c r="L33" s="109"/>
    </row>
    <row r="34" spans="1:12" ht="15">
      <c r="A34" s="182"/>
      <c r="B34" s="21">
        <v>2</v>
      </c>
      <c r="C34" s="63">
        <v>36</v>
      </c>
      <c r="D34" s="63">
        <v>135.78</v>
      </c>
      <c r="E34" s="35">
        <f t="shared" si="3"/>
        <v>99.78</v>
      </c>
      <c r="F34" s="19">
        <f t="shared" si="4"/>
        <v>100.10528280000001</v>
      </c>
      <c r="G34" s="169"/>
      <c r="H34" s="171"/>
      <c r="I34" s="181"/>
      <c r="J34" s="171"/>
      <c r="K34" s="174"/>
      <c r="L34" s="109"/>
    </row>
    <row r="35" spans="1:12" ht="15">
      <c r="A35" s="182" t="s">
        <v>38</v>
      </c>
      <c r="B35" s="21">
        <v>1</v>
      </c>
      <c r="C35" s="63">
        <v>40.42</v>
      </c>
      <c r="D35" s="63">
        <v>140.31</v>
      </c>
      <c r="E35" s="35">
        <f t="shared" si="3"/>
        <v>99.89</v>
      </c>
      <c r="F35" s="19">
        <f t="shared" si="4"/>
        <v>100.21564140000001</v>
      </c>
      <c r="G35" s="168">
        <f>AVERAGE(F35:F36)</f>
        <v>100.2206577</v>
      </c>
      <c r="H35" s="171"/>
      <c r="I35" s="180">
        <f>ROUNDDOWN(ABS($H$19-G35),1)</f>
        <v>0.2</v>
      </c>
      <c r="J35" s="171"/>
      <c r="K35" s="173" t="str">
        <f>IF(I35&gt;$J$19,"неуд","удовл")</f>
        <v>удовл</v>
      </c>
      <c r="L35" s="109"/>
    </row>
    <row r="36" spans="1:12" ht="15">
      <c r="A36" s="182"/>
      <c r="B36" s="21">
        <v>2</v>
      </c>
      <c r="C36" s="63">
        <v>40.41</v>
      </c>
      <c r="D36" s="63">
        <v>140.31</v>
      </c>
      <c r="E36" s="35">
        <f t="shared" si="3"/>
        <v>99.9</v>
      </c>
      <c r="F36" s="19">
        <f t="shared" si="4"/>
        <v>100.22567400000001</v>
      </c>
      <c r="G36" s="169"/>
      <c r="H36" s="171"/>
      <c r="I36" s="181"/>
      <c r="J36" s="171"/>
      <c r="K36" s="174"/>
      <c r="L36" s="109"/>
    </row>
    <row r="37" spans="1:12" ht="15">
      <c r="A37" s="182" t="s">
        <v>39</v>
      </c>
      <c r="B37" s="21">
        <v>1</v>
      </c>
      <c r="C37" s="63">
        <v>39.66</v>
      </c>
      <c r="D37" s="63">
        <v>139.58</v>
      </c>
      <c r="E37" s="35">
        <f t="shared" si="3"/>
        <v>99.92000000000002</v>
      </c>
      <c r="F37" s="19">
        <f t="shared" si="4"/>
        <v>100.24573920000002</v>
      </c>
      <c r="G37" s="168">
        <f>AVERAGE(F37:F38)</f>
        <v>100.2206577</v>
      </c>
      <c r="H37" s="171"/>
      <c r="I37" s="180">
        <f>ROUNDDOWN(ABS($H$19-G37),1)</f>
        <v>0.2</v>
      </c>
      <c r="J37" s="171"/>
      <c r="K37" s="173" t="str">
        <f>IF(I37&gt;$J$19,"неуд","удовл")</f>
        <v>удовл</v>
      </c>
      <c r="L37" s="109"/>
    </row>
    <row r="38" spans="1:12" ht="15.75" thickBot="1">
      <c r="A38" s="184"/>
      <c r="B38" s="64">
        <v>2</v>
      </c>
      <c r="C38" s="65">
        <v>39.66</v>
      </c>
      <c r="D38" s="65">
        <v>139.53</v>
      </c>
      <c r="E38" s="7">
        <f t="shared" si="3"/>
        <v>99.87</v>
      </c>
      <c r="F38" s="20">
        <f t="shared" si="4"/>
        <v>100.1955762</v>
      </c>
      <c r="G38" s="176"/>
      <c r="H38" s="172"/>
      <c r="I38" s="186"/>
      <c r="J38" s="172"/>
      <c r="K38" s="187"/>
      <c r="L38" s="110"/>
    </row>
  </sheetData>
  <sheetProtection/>
  <mergeCells count="104">
    <mergeCell ref="K37:K38"/>
    <mergeCell ref="L37:L38"/>
    <mergeCell ref="J19:J38"/>
    <mergeCell ref="L31:L32"/>
    <mergeCell ref="L21:L22"/>
    <mergeCell ref="K23:K24"/>
    <mergeCell ref="L23:L24"/>
    <mergeCell ref="L25:L26"/>
    <mergeCell ref="I35:I36"/>
    <mergeCell ref="K35:K36"/>
    <mergeCell ref="L27:L28"/>
    <mergeCell ref="L35:L36"/>
    <mergeCell ref="I33:I34"/>
    <mergeCell ref="K33:K34"/>
    <mergeCell ref="L33:L34"/>
    <mergeCell ref="K31:K32"/>
    <mergeCell ref="L29:L30"/>
    <mergeCell ref="A37:A38"/>
    <mergeCell ref="G19:G20"/>
    <mergeCell ref="I19:I20"/>
    <mergeCell ref="K19:K20"/>
    <mergeCell ref="G21:G22"/>
    <mergeCell ref="I21:I22"/>
    <mergeCell ref="K21:K22"/>
    <mergeCell ref="G23:G24"/>
    <mergeCell ref="G37:G38"/>
    <mergeCell ref="I37:I38"/>
    <mergeCell ref="L19:L20"/>
    <mergeCell ref="L8:L9"/>
    <mergeCell ref="A10:A11"/>
    <mergeCell ref="G10:G11"/>
    <mergeCell ref="I10:I11"/>
    <mergeCell ref="K10:K11"/>
    <mergeCell ref="L10:L11"/>
    <mergeCell ref="G33:G34"/>
    <mergeCell ref="G31:G32"/>
    <mergeCell ref="G35:G36"/>
    <mergeCell ref="A29:A30"/>
    <mergeCell ref="A21:A22"/>
    <mergeCell ref="H8:H17"/>
    <mergeCell ref="A19:A20"/>
    <mergeCell ref="K25:K26"/>
    <mergeCell ref="K27:K28"/>
    <mergeCell ref="A31:A32"/>
    <mergeCell ref="K29:K30"/>
    <mergeCell ref="A27:A28"/>
    <mergeCell ref="G25:G26"/>
    <mergeCell ref="G27:G28"/>
    <mergeCell ref="A25:A26"/>
    <mergeCell ref="I23:I24"/>
    <mergeCell ref="I27:I28"/>
    <mergeCell ref="A23:A24"/>
    <mergeCell ref="I31:I32"/>
    <mergeCell ref="H19:H38"/>
    <mergeCell ref="G29:G30"/>
    <mergeCell ref="I29:I30"/>
    <mergeCell ref="I25:I26"/>
    <mergeCell ref="A33:A34"/>
    <mergeCell ref="A35:A36"/>
    <mergeCell ref="G18:L18"/>
    <mergeCell ref="A16:A17"/>
    <mergeCell ref="G16:G17"/>
    <mergeCell ref="I16:I17"/>
    <mergeCell ref="K16:K17"/>
    <mergeCell ref="L16:L17"/>
    <mergeCell ref="A18:F18"/>
    <mergeCell ref="A12:A13"/>
    <mergeCell ref="A8:A9"/>
    <mergeCell ref="K12:K13"/>
    <mergeCell ref="G8:G9"/>
    <mergeCell ref="G12:G13"/>
    <mergeCell ref="I12:I13"/>
    <mergeCell ref="I8:I9"/>
    <mergeCell ref="J8:J17"/>
    <mergeCell ref="K8:K9"/>
    <mergeCell ref="A14:A15"/>
    <mergeCell ref="L14:L15"/>
    <mergeCell ref="L5:L6"/>
    <mergeCell ref="J5:J6"/>
    <mergeCell ref="K5:K6"/>
    <mergeCell ref="L12:L13"/>
    <mergeCell ref="G14:G15"/>
    <mergeCell ref="I14:I15"/>
    <mergeCell ref="K14:K15"/>
    <mergeCell ref="G5:G6"/>
    <mergeCell ref="H5:H6"/>
    <mergeCell ref="G7:L7"/>
    <mergeCell ref="A7:F7"/>
    <mergeCell ref="B3:D3"/>
    <mergeCell ref="E3:F3"/>
    <mergeCell ref="G3:H3"/>
    <mergeCell ref="C5:D5"/>
    <mergeCell ref="A4:B4"/>
    <mergeCell ref="I5:I6"/>
    <mergeCell ref="H4:I4"/>
    <mergeCell ref="E5:E6"/>
    <mergeCell ref="F5:F6"/>
    <mergeCell ref="A5:A6"/>
    <mergeCell ref="B5:B6"/>
    <mergeCell ref="K1:L1"/>
    <mergeCell ref="A2:C2"/>
    <mergeCell ref="D2:L2"/>
    <mergeCell ref="D1:J1"/>
    <mergeCell ref="B1:C1"/>
  </mergeCells>
  <printOptions/>
  <pageMargins left="0.7874015748031497" right="0.1968503937007874" top="0.5905511811023623" bottom="0.3937007874015748" header="0.5118110236220472" footer="0.5118110236220472"/>
  <pageSetup horizontalDpi="100" verticalDpi="100" orientation="portrait" paperSize="9" r:id="rId1"/>
  <headerFooter alignWithMargins="0">
    <oddFooter>&amp;R&amp;"Times New Roman,обычный"&amp;11Стр.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Елена</cp:lastModifiedBy>
  <cp:lastPrinted>2017-08-01T12:25:10Z</cp:lastPrinted>
  <dcterms:created xsi:type="dcterms:W3CDTF">2016-06-03T11:11:16Z</dcterms:created>
  <dcterms:modified xsi:type="dcterms:W3CDTF">2018-05-16T08:45:59Z</dcterms:modified>
  <cp:category/>
  <cp:version/>
  <cp:contentType/>
  <cp:contentStatus/>
</cp:coreProperties>
</file>